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Clients\"/>
    </mc:Choice>
  </mc:AlternateContent>
  <bookViews>
    <workbookView xWindow="0" yWindow="-120" windowWidth="28800" windowHeight="12135"/>
  </bookViews>
  <sheets>
    <sheet name="PPP Loan Summary" sheetId="3" r:id="rId1"/>
    <sheet name="Loan and Forgiveness Worksheet" sheetId="1" r:id="rId2"/>
    <sheet name="Data Needed " sheetId="2" r:id="rId3"/>
    <sheet name="Borrowing Limit Calculation" sheetId="4" r:id="rId4"/>
  </sheets>
  <definedNames>
    <definedName name="_xlnm.Print_Titles" localSheetId="0">'PPP Loan Summary'!$1:$11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7" i="4" l="1"/>
  <c r="P19" i="4" s="1"/>
  <c r="N17" i="4"/>
  <c r="M17" i="4"/>
  <c r="L17" i="4"/>
  <c r="K17" i="4"/>
  <c r="J17" i="4"/>
  <c r="I17" i="4"/>
  <c r="H17" i="4"/>
  <c r="G17" i="4"/>
  <c r="F17" i="4"/>
  <c r="E17" i="4"/>
  <c r="D17" i="4"/>
  <c r="C17" i="4"/>
  <c r="P15" i="4"/>
  <c r="P14" i="4"/>
  <c r="P13" i="4"/>
  <c r="P12" i="4"/>
  <c r="P11" i="4"/>
  <c r="P10" i="4"/>
  <c r="P9" i="4"/>
  <c r="P8" i="4"/>
  <c r="P7" i="4"/>
  <c r="C49" i="1" l="1"/>
  <c r="C50" i="1" s="1"/>
  <c r="D13" i="1"/>
  <c r="D14" i="1"/>
  <c r="D15" i="1"/>
  <c r="D17" i="1"/>
  <c r="D12" i="1"/>
  <c r="D41" i="1"/>
  <c r="D18" i="1" l="1"/>
  <c r="D20" i="1" s="1"/>
  <c r="D22" i="1" s="1"/>
  <c r="D50" i="1"/>
  <c r="D54" i="1" s="1"/>
  <c r="D56" i="1" l="1"/>
  <c r="D58" i="1" s="1"/>
</calcChain>
</file>

<file path=xl/sharedStrings.xml><?xml version="1.0" encoding="utf-8"?>
<sst xmlns="http://schemas.openxmlformats.org/spreadsheetml/2006/main" count="216" uniqueCount="207">
  <si>
    <t>SMALL BUSINESS INTERRUPTION LOANS</t>
  </si>
  <si>
    <t>Estimated Maximum Loan Availability and Forgiveness Amount</t>
  </si>
  <si>
    <t>Subtotal</t>
  </si>
  <si>
    <t>Average Monthly</t>
  </si>
  <si>
    <t>5)  Utilities</t>
  </si>
  <si>
    <t xml:space="preserve">Maximum Loan Amount  </t>
  </si>
  <si>
    <t>a)</t>
  </si>
  <si>
    <t>Loan Forgiveness Amount</t>
  </si>
  <si>
    <t>Represents the maximum amount a qualified borrower may apply for.</t>
  </si>
  <si>
    <t xml:space="preserve">    Group Health Insurance</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</si>
  <si>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</si>
  <si>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</si>
  <si>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</si>
  <si>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</si>
  <si>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</si>
  <si>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</si>
  <si>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Tentative Loan Forgiveness</t>
  </si>
  <si>
    <t>c)</t>
  </si>
  <si>
    <t>b)</t>
  </si>
  <si>
    <t>MAXIMUM LOAN AMOUNT [Lesser of a) or $10 million]</t>
  </si>
  <si>
    <t>TOTAL LOAN FORGIVENESS [lesser of b) or c) above]</t>
  </si>
  <si>
    <t>BALANCE OF LOAN NOT FORGIVEN (if any)</t>
  </si>
  <si>
    <t>d)</t>
  </si>
  <si>
    <t>1)</t>
  </si>
  <si>
    <t>Paycheck Protection Program</t>
  </si>
  <si>
    <t>Last 12 Months</t>
  </si>
  <si>
    <t xml:space="preserve">    Salaries, wages, commissions, vacation and sick pay (not to exceed $100K</t>
  </si>
  <si>
    <t xml:space="preserve">    State/Local Taxes on Employee Compensation (i.e., employer U.C. tax)</t>
  </si>
  <si>
    <t xml:space="preserve">    Retirement Benefit Costs</t>
  </si>
  <si>
    <t xml:space="preserve">    Self-Employed Income (and subcontractors) not to exceed $100K per year</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</si>
  <si>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</si>
  <si>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</si>
  <si>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</si>
  <si>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</si>
  <si>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</si>
  <si>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</si>
  <si>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Payroll Costs (defined above)</t>
  </si>
  <si>
    <t>Rent</t>
  </si>
  <si>
    <t xml:space="preserve">            Lesser of (at borrower's choice):</t>
  </si>
  <si>
    <t xml:space="preserve">               Monthly Average FTE's for the period February 15 to June 30, 2019</t>
  </si>
  <si>
    <t xml:space="preserve">               Compared to the Most Recent Full Quarter Before Origination of Loan***</t>
  </si>
  <si>
    <t>Costs Incurred During the "Covered" Period (8 weeks following loan origination):</t>
  </si>
  <si>
    <t xml:space="preserve">Interest on Covered Mortgages (on real or personal property) </t>
  </si>
  <si>
    <t>Earnings from Self-Employment (if applicable)</t>
  </si>
  <si>
    <t xml:space="preserve">  Payroll Costs:*</t>
  </si>
  <si>
    <t xml:space="preserve">               Covered Period (8 weeks following origination of the covered loan)**</t>
  </si>
  <si>
    <t xml:space="preserve">               Monthly Average FTE's for the period January 1 to February 29, 2020**</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</si>
  <si>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</si>
  <si>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</si>
  <si>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</si>
  <si>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</si>
  <si>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 xml:space="preserve">including owners of the company for the immediately preceding 12 months prior to the date of the SBA </t>
  </si>
  <si>
    <t xml:space="preserve">loan origination.  Copies of the monthly invoices should suffice. </t>
  </si>
  <si>
    <t>4)</t>
  </si>
  <si>
    <t xml:space="preserve">Copies of payroll tax reports file with the IRS (including Forms 941, 940, state income and unemployment </t>
  </si>
  <si>
    <t xml:space="preserve">tax filing reports) for the entire year of 2019 and first quarter of 2020 (if available) should be presented. </t>
  </si>
  <si>
    <t>5)</t>
  </si>
  <si>
    <t>6)</t>
  </si>
  <si>
    <t>7)</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</si>
  <si>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</si>
  <si>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</si>
  <si>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</si>
  <si>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</si>
  <si>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</si>
  <si>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 xml:space="preserve">administrator should be available.  </t>
  </si>
  <si>
    <t>Copies of all lease agreements for real estate and tangible personal property should be presented along with</t>
  </si>
  <si>
    <t>payment amounts and proof of payment for the 8 week period following the loan origination date.</t>
  </si>
  <si>
    <t>Copies of cancelled checks, statements or other evidence of utilities paid during the "covered period" for the</t>
  </si>
  <si>
    <t>8 week period following the loan origination date.</t>
  </si>
  <si>
    <t>3)</t>
  </si>
  <si>
    <t>Documentation reflecting the health insurance premiums paid by the company under a group health plan</t>
  </si>
  <si>
    <t>Checklist of Documentation Required</t>
  </si>
  <si>
    <t>Each lender may require more or less information.  In addition, each borrower will need to make a certification that the</t>
  </si>
  <si>
    <t>IMPORTANT NOTES:</t>
  </si>
  <si>
    <t>documentation is true and correct, the amount for which forgiveness is being requested was used to make payments to</t>
  </si>
  <si>
    <t>retain employees and to make interest payments on covered mortgage obligations, covered rent obligations and covered</t>
  </si>
  <si>
    <t xml:space="preserve">any loan forgiveness under this program is NOT taxable income. </t>
  </si>
  <si>
    <t>FINANCIAL DATA NEEDED - 7(a) SBA LOAN AND FORGIVENESS UNDER THE CARES ACT</t>
  </si>
  <si>
    <t xml:space="preserve">      per employee) other than qualified sick or family leave</t>
  </si>
  <si>
    <t>130 Middle Street, 3rd Floor</t>
  </si>
  <si>
    <t>Portland, ME 04101</t>
  </si>
  <si>
    <t>arbcpa.com</t>
  </si>
  <si>
    <t>207.772.1981</t>
  </si>
  <si>
    <t>PAYCHECK PROTECTION PLAN (PPP) LOAN PROGRAM SUMMARY</t>
  </si>
  <si>
    <t>Covered Period For Loan</t>
  </si>
  <si>
    <t xml:space="preserve">February 15, 2020 - June 30, 2020 </t>
  </si>
  <si>
    <t xml:space="preserve">Maximum Loan Calculation </t>
  </si>
  <si>
    <t>- or -</t>
  </si>
  <si>
    <t>$10,000,000 whichever is less</t>
  </si>
  <si>
    <t>Express Loans</t>
  </si>
  <si>
    <t xml:space="preserve">Express loans of up to $1,000,000 are authorized without any underwriting. </t>
  </si>
  <si>
    <t>Payroll Defined</t>
  </si>
  <si>
    <t xml:space="preserve">Salary or wage + cash tips + payment for vacation, parental, family, medical or sick leave + </t>
  </si>
  <si>
    <t xml:space="preserve">allowance for dismissal or separation + payment required for group health insurance, </t>
  </si>
  <si>
    <t>including insurance premiums + payment of any retirement benefit + payment of state or</t>
  </si>
  <si>
    <t>Uses of Loan</t>
  </si>
  <si>
    <t xml:space="preserve">Payroll costs (as defined above), costs to continue health care benefits during periods of paid </t>
  </si>
  <si>
    <t xml:space="preserve">sick, medical, or family leave, and insurance premiums + employee salaries, commissions or similar </t>
  </si>
  <si>
    <t xml:space="preserve">compensations + mortgage payments + rent (including rent under a lease agreement) + utilities + </t>
  </si>
  <si>
    <t>interest on any other debt obligations incurred before the covered period.</t>
  </si>
  <si>
    <t>Borrower Certification</t>
  </si>
  <si>
    <t>Borrowers must make a good faith certification that the uncertainty of current economic conditions</t>
  </si>
  <si>
    <t>makes necessary the loan request to support the ongoing operations of the eligible recipient; and</t>
  </si>
  <si>
    <t xml:space="preserve">acknowledging that funds will be used to retain workers and maintain payroll or make mortgage </t>
  </si>
  <si>
    <t xml:space="preserve">payments, lease payments and utility payments. </t>
  </si>
  <si>
    <t>Collateral and Personal Guarantees</t>
  </si>
  <si>
    <t>Waived for the PPP Loan Program.</t>
  </si>
  <si>
    <t>Interest Rate</t>
  </si>
  <si>
    <t>During the covered period, loans will bear interest at a maximum interest rate of 4%.</t>
  </si>
  <si>
    <t xml:space="preserve">Use of loan proceeds can only be for payroll costs + interest paid on any covered mortgage (not including </t>
  </si>
  <si>
    <t>prepayments or principal payments) + payments on covered rent obligations + any covered utility payment</t>
  </si>
  <si>
    <t>during the 8-week period beginning with loan origination</t>
  </si>
  <si>
    <t xml:space="preserve">Maximum Compensation that can be forgiven - $33,333 during the covered period March 1, </t>
  </si>
  <si>
    <t xml:space="preserve">NOT APPLICABLE ANYMORE. </t>
  </si>
  <si>
    <t>2020 - June 30, 2020, which equals $8,333 / month or $100,000 / year</t>
  </si>
  <si>
    <t>Limit on Amount of Loan Forgiveness</t>
  </si>
  <si>
    <t xml:space="preserve">Amount of loan forgiven reduced by percentage equal to the difference obtained by </t>
  </si>
  <si>
    <t>subtracting the quotient obtained by:</t>
  </si>
  <si>
    <t xml:space="preserve">*the average number of full-time equivalent employees per month employed by the </t>
  </si>
  <si>
    <t xml:space="preserve">*from 1 </t>
  </si>
  <si>
    <t>Calculation of average number of employees: The average number of FTE employees shall</t>
  </si>
  <si>
    <t>be determined by calculating the average number of employees for each pay period falling</t>
  </si>
  <si>
    <t xml:space="preserve">within a month. </t>
  </si>
  <si>
    <t>Reduction related to compensation:  The amount of loan forgiveness shall also be reduced</t>
  </si>
  <si>
    <t>by the amount of any reduction in excess of 25% of compensation in the most recent full</t>
  </si>
  <si>
    <t>quarter in which the employee was paid in compensation during the covered period of any</t>
  </si>
  <si>
    <t>NOT APPLICALBE ANYMORE. ONLY MENTIONS EMPLOYEES MAKING</t>
  </si>
  <si>
    <t>OVER $100,000 ON ANNUALIZED BASIS</t>
  </si>
  <si>
    <t>Exemption for Re-hires</t>
  </si>
  <si>
    <t>Employers are exempt from the reduction in work force and compensation if during the period</t>
  </si>
  <si>
    <t>Refund Request</t>
  </si>
  <si>
    <t xml:space="preserve">Submit to the lender that originated the covered PPP loan an application, which must include </t>
  </si>
  <si>
    <t xml:space="preserve">documentation verifying the number of full-time equivalent employees on payroll and </t>
  </si>
  <si>
    <t xml:space="preserve">the covered period of the loan and the same period in 2019, including: </t>
  </si>
  <si>
    <t>*Payroll tax filings</t>
  </si>
  <si>
    <t>*Canceled checks</t>
  </si>
  <si>
    <t>*State income, payroll, and unemployment insurance filings</t>
  </si>
  <si>
    <t>*Financial statements verifying payment on debt obligations incurred before the covered</t>
  </si>
  <si>
    <t xml:space="preserve">period; and </t>
  </si>
  <si>
    <t>*Any other documentation the Administrator deems necessary</t>
  </si>
  <si>
    <t xml:space="preserve">Prohibition of Forgiveness </t>
  </si>
  <si>
    <t>No eligible recipient shall receive forgiveness without submitting documentation above.</t>
  </si>
  <si>
    <t>Without Documentation</t>
  </si>
  <si>
    <t>forgiveness.</t>
  </si>
  <si>
    <t>Taxability of Loan Forgiveness</t>
  </si>
  <si>
    <t>Loan Balance After Forgiveness</t>
  </si>
  <si>
    <t>7a Program Calculations</t>
  </si>
  <si>
    <t>&lt;Insert Company Name&gt;</t>
  </si>
  <si>
    <t>Input #</t>
  </si>
  <si>
    <t>Average</t>
  </si>
  <si>
    <t>Salary, wages, commissions (employees earning less than $100,000)</t>
  </si>
  <si>
    <t>Salary, wages, commissions (employees earning more than $100,000) - SEE NOTE BELOW</t>
  </si>
  <si>
    <t>Payment to 1099s (commissions, income) and earnings from Self Employment (less than $100,000)</t>
  </si>
  <si>
    <t>Payment to 1099 (commissions, income) and earnings from Self Employment (greater than $100,000) - SEE NOTE BELOW</t>
  </si>
  <si>
    <t>Payment for vacation, parental, family, medical or sick leave</t>
  </si>
  <si>
    <t>Payment upon dismissal/separation</t>
  </si>
  <si>
    <t>Group health insurance premiums/benefits</t>
  </si>
  <si>
    <t>Retirement contributions</t>
  </si>
  <si>
    <t>TOTAL</t>
  </si>
  <si>
    <t>Multiplier</t>
  </si>
  <si>
    <t>Availability</t>
  </si>
  <si>
    <t>NOTES:</t>
  </si>
  <si>
    <t xml:space="preserve">For Input 2 &amp; 4, the amount will represent (a)the number of employees with compensation above $100,000 times (b) $100,000.  For instance, 2 executives earning $200,000 each would result in 2 x $100,000 = $200,000.  </t>
  </si>
  <si>
    <t xml:space="preserve">* For seasonal businesses, use the costs incurred during the 12-week period beginning February 15, 2019 or, at the election of borrower, March 1, to June, 30, 2019. </t>
  </si>
  <si>
    <t xml:space="preserve">      per self-employed prorated for the period February 15, 2020, to June 30, 2020</t>
  </si>
  <si>
    <t xml:space="preserve">*** Compensation Reduction does not apply to any employee who, during any pay period in 2019, had wages or salary at an annualized rate of pay in an amount of more than $100,000. </t>
  </si>
  <si>
    <t xml:space="preserve">February 15, 2020, to April 26, 2020, they reduced their workforce and by June 30, 2020, they </t>
  </si>
  <si>
    <t xml:space="preserve">rehired employees to bring the total work force back to February 15, 2020, levels. </t>
  </si>
  <si>
    <t>**  A reduction in FTE's between February 15 and April 26, 2020, is disregarded if the reduction is eliminated by June 30, 2020, for purposes of the reduction in number of employees and/or compensation.</t>
  </si>
  <si>
    <t xml:space="preserve">            Individual Employee Compensation Reduction in Excess of 25% **</t>
  </si>
  <si>
    <t>Lenders will need the following financial information in order to process the SBA loan application:</t>
  </si>
  <si>
    <t xml:space="preserve">Copies of payroll tax reports filed with the IRS (including Forms 941, 940, state income and unemployment </t>
  </si>
  <si>
    <t xml:space="preserve">proof of payment during the 8 week period following the loan origination date. </t>
  </si>
  <si>
    <t>Copies of all statement of interest paid on debt obligations incurred prior to February 15, 2020, indicating</t>
  </si>
  <si>
    <t>utility payments.  In addition, the SBA may request further information.  There will be NO forgiveness if the documentation</t>
  </si>
  <si>
    <t>The SBA loans under Section 1102 of the CARES Act (sometimes referred to as "7(a) Loans") which are eligible for forgiveness</t>
  </si>
  <si>
    <t>Documentation of all retirement plan funding by the employer for the immediately preceding 12 months.</t>
  </si>
  <si>
    <t>Copies of work papers, schedules and remittances to the retirement plan administrator should be sufficient.</t>
  </si>
  <si>
    <t xml:space="preserve">tax filing reports) for the  8 week period following the origination of the loan.  </t>
  </si>
  <si>
    <t>loan should be sufficient.  Copies of work papers, schedules and remittances to the retirement plan</t>
  </si>
  <si>
    <t xml:space="preserve">is not presented. The SBA will render a decision within 60 days after receipt of an application for forgiveness.  The amount of </t>
  </si>
  <si>
    <t>Employer paid state and local taxes for comp paid</t>
  </si>
  <si>
    <t xml:space="preserve">local taxes assessed on compensation of employees. </t>
  </si>
  <si>
    <t>Represents the maximum amount a qualified borrower may have forgiven.</t>
  </si>
  <si>
    <t>Utilities</t>
  </si>
  <si>
    <t>NOTE:  Yellow highlighted cells represent variables that should be completed with final client data. Filled in amounts are for illustration purposes only.</t>
  </si>
  <si>
    <t>Maximum Loan Amount:</t>
  </si>
  <si>
    <t>2.5 x average month's payroll (52-weeks leading up to loan origination date)</t>
  </si>
  <si>
    <t>Costs Subject to Forgiveness of Debt</t>
  </si>
  <si>
    <t>Compensation on which you receive sick leave or family leave credits under the Families First Act</t>
  </si>
  <si>
    <t>eligible recipient during the period beginning on February 15, 2019, and ending on June 30, 2019; or</t>
  </si>
  <si>
    <t>*the average number of fulltime equivalent employees employed by the eligible recipient</t>
  </si>
  <si>
    <t>during the 8-week covered period; by</t>
  </si>
  <si>
    <t>eligible recipient during the period beginning on January 1, 2020, and ending on February 29, 2020</t>
  </si>
  <si>
    <t>* whichever is less</t>
  </si>
  <si>
    <t>employee who was compensated; Not more than $100,000 on an annualized basis.</t>
  </si>
  <si>
    <t>A forgiveness decision will be issued 60-days after the lender receives the application for</t>
  </si>
  <si>
    <t>Canceled indebtedness will be excluded from gross income</t>
  </si>
  <si>
    <t xml:space="preserve">The loan will be converted to term debt with a maturity of 2 years with 0.5% interest per guidance from the Department of Treasury. </t>
  </si>
  <si>
    <t>rev 4/1/2020</t>
  </si>
  <si>
    <t xml:space="preserve">are available to employers with less than 500 employees.  Such loans will be handled through the client's lender (bank, </t>
  </si>
  <si>
    <t>credit union or other SBA approved institution) and guaranteed 100% by the SBA.  These are non-recourse loans.</t>
  </si>
  <si>
    <t>This information will be needed to present to the lender to apply for the loan:</t>
  </si>
  <si>
    <t>Month Ending *</t>
  </si>
  <si>
    <t>*</t>
  </si>
  <si>
    <t>REVISED-Application indicates all of 2019 even though bill indicated 12 months prior to application</t>
  </si>
  <si>
    <t xml:space="preserve">This information will be needed to present to lender or SBA for Loan Forgiveness: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</si>
</sst>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sz val="11"/>
      <name val="Calibri"/>
      <family val="2"/>
      <scheme val="minor"/>
    </font>
    <font>
      <b/>
      <i/>
      <sz val="11"/>
      <name val="Calibri"/>
      <family val="2"/>
      <scheme val="minor"/>
    </font>
    <font>
      <b/>
      <u val="singleAccounting"/>
      <sz val="12"/>
      <color theme="1"/>
      <name val="Calibri"/>
      <family val="2"/>
      <scheme val="minor"/>
    </font>
    <font>
      <b/>
      <sz val="20"/>
      <color theme="0"/>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b/>
      <u/>
      <sz val="12"/>
      <color theme="1"/>
      <name val="Calibri"/>
      <family val="2"/>
      <scheme val="minor"/>
    </font>
    <font>
      <b/>
      <i/>
      <u/>
      <sz val="12"/>
      <color theme="1"/>
      <name val="Calibri"/>
      <family val="2"/>
      <scheme val="minor"/>
    </font>
    <font>
      <b/>
      <sz val="9"/>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rgb="FFFFC000"/>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cellStyleXfs>
  <cellXfs count="108">
    <xf numFmtId="0" fontId="0" fillId="0" borderId="0" xfId="0"/>
    <xf numFmtId="43" fontId="0" fillId="0" borderId="0" xfId="1" applyFont="1"/>
    <xf numFmtId="165" fontId="0" fillId="0" borderId="0" xfId="1" applyNumberFormat="1" applyFont="1"/>
    <xf numFmtId="166" fontId="0" fillId="0" borderId="0" xfId="2" applyNumberFormat="1" applyFont="1"/>
    <xf numFmtId="165" fontId="0" fillId="0" borderId="1" xfId="1" applyNumberFormat="1" applyFont="1" applyBorder="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0" fillId="2" borderId="0" xfId="1" applyNumberFormat="1" applyFont="1" applyFill="1" applyAlignment="1">
      <alignment horizontal="left" vertical="center" wrapText="1"/>
    </xf>
    <xf numFmtId="165" fontId="0" fillId="2" borderId="1" xfId="1" applyNumberFormat="1" applyFont="1" applyFill="1" applyBorder="1" applyAlignment="1">
      <alignment vertical="center" wrapText="1"/>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0" fillId="0" borderId="0" xfId="1" applyNumberFormat="1" applyFont="1" applyAlignment="1">
      <alignment vertical="center"/>
    </xf>
    <xf numFmtId="166" fontId="0" fillId="0" borderId="0" xfId="2" applyNumberFormat="1" applyFont="1" applyFill="1"/>
    <xf numFmtId="164" fontId="0" fillId="0" borderId="1" xfId="1" applyNumberFormat="1" applyFont="1" applyBorder="1"/>
    <xf numFmtId="165" fontId="8" fillId="3" borderId="0" xfId="1" applyNumberFormat="1" applyFont="1" applyFill="1"/>
    <xf numFmtId="165" fontId="9" fillId="3" borderId="0" xfId="1" applyNumberFormat="1" applyFont="1" applyFill="1" applyAlignment="1">
      <alignment horizontal="right"/>
    </xf>
    <xf numFmtId="166" fontId="8" fillId="3" borderId="3" xfId="2" applyNumberFormat="1" applyFont="1" applyFill="1" applyBorder="1"/>
    <xf numFmtId="165" fontId="1" fillId="2" borderId="0" xfId="1" applyNumberFormat="1" applyFont="1" applyFill="1" applyAlignment="1">
      <alignment horizontal="center"/>
    </xf>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43" fontId="10" fillId="0" borderId="0" xfId="1" applyFont="1" applyAlignment="1">
      <alignment horizontal="center"/>
    </xf>
    <xf numFmtId="0" fontId="0" fillId="0" borderId="0" xfId="0" applyBorder="1"/>
    <xf numFmtId="43" fontId="0" fillId="0" borderId="6" xfId="1" applyFont="1" applyBorder="1"/>
    <xf numFmtId="43" fontId="0" fillId="0" borderId="5" xfId="1" applyFont="1" applyBorder="1"/>
    <xf numFmtId="43" fontId="7" fillId="0" borderId="0" xfId="1" applyFont="1"/>
    <xf numFmtId="43" fontId="2" fillId="0" borderId="0" xfId="1" applyFont="1" applyBorder="1" applyAlignment="1">
      <alignment horizontal="center" vertical="center"/>
    </xf>
    <xf numFmtId="43" fontId="0" fillId="0" borderId="0" xfId="1" applyFont="1" applyBorder="1"/>
    <xf numFmtId="43" fontId="0" fillId="0" borderId="0" xfId="1" applyFont="1" applyBorder="1" applyAlignment="1">
      <alignment horizontal="center" vertical="center"/>
    </xf>
    <xf numFmtId="0" fontId="0" fillId="0" borderId="0" xfId="0" applyAlignment="1"/>
    <xf numFmtId="0" fontId="0" fillId="0" borderId="0" xfId="0" applyAlignment="1">
      <alignment horizontal="right"/>
    </xf>
    <xf numFmtId="0" fontId="2" fillId="0" borderId="0" xfId="0" applyFont="1"/>
    <xf numFmtId="0" fontId="0" fillId="0" borderId="0" xfId="0" quotePrefix="1"/>
    <xf numFmtId="0" fontId="0" fillId="0" borderId="0" xfId="0" applyFill="1"/>
    <xf numFmtId="0" fontId="12" fillId="0" borderId="0" xfId="0" applyFont="1"/>
    <xf numFmtId="0" fontId="0" fillId="0" borderId="0" xfId="0" quotePrefix="1" applyAlignment="1">
      <alignment horizontal="left" indent="1"/>
    </xf>
    <xf numFmtId="0" fontId="0" fillId="0" borderId="0" xfId="0" applyAlignment="1">
      <alignment horizontal="left"/>
    </xf>
    <xf numFmtId="0" fontId="0" fillId="2" borderId="0" xfId="0" applyFill="1"/>
    <xf numFmtId="0" fontId="0" fillId="0" borderId="0" xfId="0" applyAlignment="1">
      <alignment horizontal="left" indent="1"/>
    </xf>
    <xf numFmtId="0" fontId="14" fillId="0" borderId="0" xfId="4" applyFont="1"/>
    <xf numFmtId="0" fontId="13" fillId="0" borderId="0" xfId="4"/>
    <xf numFmtId="166" fontId="0" fillId="0" borderId="0" xfId="5" applyNumberFormat="1" applyFont="1" applyBorder="1"/>
    <xf numFmtId="0" fontId="15" fillId="0" borderId="0" xfId="4" applyFont="1"/>
    <xf numFmtId="14" fontId="15" fillId="0" borderId="0" xfId="4" applyNumberFormat="1" applyFont="1"/>
    <xf numFmtId="0" fontId="13" fillId="0" borderId="0" xfId="4" applyAlignment="1">
      <alignment wrapText="1"/>
    </xf>
    <xf numFmtId="166" fontId="0" fillId="5" borderId="0" xfId="5" applyNumberFormat="1" applyFont="1" applyFill="1"/>
    <xf numFmtId="166" fontId="13" fillId="6" borderId="0" xfId="4" applyNumberFormat="1" applyFill="1"/>
    <xf numFmtId="166" fontId="0" fillId="0" borderId="7" xfId="5" applyNumberFormat="1" applyFont="1" applyBorder="1"/>
    <xf numFmtId="0" fontId="13" fillId="0" borderId="7" xfId="4" applyBorder="1"/>
    <xf numFmtId="166" fontId="13" fillId="0" borderId="7" xfId="4" applyNumberFormat="1" applyBorder="1"/>
    <xf numFmtId="166" fontId="0" fillId="6" borderId="0" xfId="5" applyNumberFormat="1" applyFont="1" applyFill="1"/>
    <xf numFmtId="43" fontId="0" fillId="2" borderId="0" xfId="6" applyFont="1" applyFill="1"/>
    <xf numFmtId="0" fontId="13" fillId="0" borderId="8" xfId="4" applyBorder="1"/>
    <xf numFmtId="0" fontId="13" fillId="0" borderId="9" xfId="4" applyBorder="1"/>
    <xf numFmtId="166" fontId="0" fillId="6" borderId="10" xfId="5" applyNumberFormat="1" applyFont="1" applyFill="1" applyBorder="1"/>
    <xf numFmtId="0" fontId="16" fillId="0" borderId="11" xfId="4" applyFont="1" applyBorder="1"/>
    <xf numFmtId="0" fontId="13" fillId="0" borderId="12" xfId="4" applyBorder="1"/>
    <xf numFmtId="0" fontId="13" fillId="0" borderId="13" xfId="4" applyBorder="1"/>
    <xf numFmtId="0" fontId="3" fillId="0" borderId="14" xfId="4" applyFont="1" applyBorder="1"/>
    <xf numFmtId="0" fontId="3" fillId="0" borderId="0" xfId="4" applyFont="1"/>
    <xf numFmtId="0" fontId="13" fillId="0" borderId="16" xfId="4" applyBorder="1"/>
    <xf numFmtId="0" fontId="13" fillId="0" borderId="17" xfId="4" applyBorder="1"/>
    <xf numFmtId="0" fontId="13" fillId="0" borderId="18" xfId="4" applyBorder="1"/>
    <xf numFmtId="165" fontId="0" fillId="0" borderId="0" xfId="1" applyNumberFormat="1" applyFont="1" applyFill="1"/>
    <xf numFmtId="165" fontId="17" fillId="0" borderId="1" xfId="1" applyNumberFormat="1" applyFont="1" applyBorder="1" applyAlignment="1">
      <alignment horizontal="center" vertical="center" wrapText="1"/>
    </xf>
    <xf numFmtId="165" fontId="0" fillId="0" borderId="0" xfId="1" applyNumberFormat="1" applyFont="1" applyAlignment="1">
      <alignment horizontal="left" indent="1"/>
    </xf>
    <xf numFmtId="43" fontId="7" fillId="0" borderId="0" xfId="1" applyFont="1" applyAlignment="1">
      <alignment horizontal="right"/>
    </xf>
    <xf numFmtId="0" fontId="11" fillId="4" borderId="0" xfId="0" applyFont="1" applyFill="1" applyAlignment="1">
      <alignment horizontal="center" vertical="center"/>
    </xf>
    <xf numFmtId="165" fontId="4" fillId="2" borderId="0" xfId="1" applyNumberFormat="1" applyFont="1" applyFill="1" applyAlignment="1">
      <alignment horizontal="center" vertical="center" wrapText="1"/>
    </xf>
    <xf numFmtId="165" fontId="0" fillId="0" borderId="0" xfId="1" applyNumberFormat="1" applyFont="1" applyAlignment="1">
      <alignment horizontal="left" vertical="center" wrapText="1" indent="1"/>
    </xf>
    <xf numFmtId="165" fontId="3" fillId="0" borderId="0" xfId="1" applyNumberFormat="1" applyFont="1" applyAlignment="1">
      <alignment horizontal="center"/>
    </xf>
    <xf numFmtId="165" fontId="5" fillId="0" borderId="0" xfId="1" applyNumberFormat="1" applyFont="1" applyAlignment="1">
      <alignment horizontal="left" vertical="center" wrapText="1"/>
    </xf>
    <xf numFmtId="165" fontId="4" fillId="0" borderId="0" xfId="1" applyNumberFormat="1" applyFont="1" applyAlignment="1">
      <alignment horizontal="center"/>
    </xf>
    <xf numFmtId="165" fontId="3" fillId="0" borderId="2" xfId="1" applyNumberFormat="1" applyFont="1" applyBorder="1" applyAlignment="1">
      <alignment horizontal="center"/>
    </xf>
    <xf numFmtId="43" fontId="0" fillId="0" borderId="4" xfId="1" applyFont="1" applyBorder="1" applyAlignment="1">
      <alignment horizontal="center" vertical="center"/>
    </xf>
    <xf numFmtId="43" fontId="3" fillId="0" borderId="0" xfId="1" applyFont="1" applyAlignment="1">
      <alignment horizontal="center"/>
    </xf>
    <xf numFmtId="43" fontId="2" fillId="0" borderId="0" xfId="1" applyFont="1" applyAlignment="1">
      <alignment horizontal="center"/>
    </xf>
    <xf numFmtId="43" fontId="4" fillId="0" borderId="0" xfId="1" applyFont="1" applyAlignment="1">
      <alignment horizontal="center"/>
    </xf>
    <xf numFmtId="43" fontId="2" fillId="0" borderId="4" xfId="1" applyFont="1" applyBorder="1" applyAlignment="1">
      <alignment horizontal="center" vertical="center"/>
    </xf>
    <xf numFmtId="43" fontId="2" fillId="0" borderId="4" xfId="1" quotePrefix="1" applyFont="1" applyBorder="1" applyAlignment="1">
      <alignment horizontal="center" vertical="center"/>
    </xf>
    <xf numFmtId="43" fontId="10" fillId="0" borderId="0" xfId="1" applyFont="1" applyAlignment="1">
      <alignment horizontal="center"/>
    </xf>
    <xf numFmtId="0" fontId="14" fillId="0" borderId="0" xfId="4" applyFont="1" applyAlignment="1">
      <alignment horizontal="center"/>
    </xf>
    <xf numFmtId="0" fontId="14" fillId="5" borderId="0" xfId="4" applyFont="1" applyFill="1" applyAlignment="1">
      <alignment horizontal="center"/>
    </xf>
    <xf numFmtId="166" fontId="0" fillId="0" borderId="0" xfId="5" applyNumberFormat="1" applyFont="1" applyAlignment="1">
      <alignment horizontal="center"/>
    </xf>
    <xf numFmtId="0" fontId="3" fillId="0" borderId="0" xfId="4" applyFont="1" applyBorder="1" applyAlignment="1">
      <alignment horizontal="left" wrapText="1"/>
    </xf>
    <xf numFmtId="0" fontId="3" fillId="0" borderId="15" xfId="4" applyFont="1" applyBorder="1" applyAlignment="1">
      <alignment horizontal="left" wrapText="1"/>
    </xf>
    <xf numFmtId="43" fontId="10" fillId="0" borderId="0" xfId="1" applyFont="1" applyFill="1" applyAlignment="1">
      <alignment horizontal="center"/>
    </xf>
  </cellXfs>
  <cellStyles count="7">
    <cellStyle name="Comma" xfId="1" builtinId="3"/>
    <cellStyle name="Comma 2" xfId="6"/>
    <cellStyle name="Currency" xfId="2" builtinId="4"/>
    <cellStyle name="Currency 2" xfId="5"/>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xdr:colOff>
      <xdr:row>0</xdr:row>
      <xdr:rowOff>31750</xdr:rowOff>
    </xdr:from>
    <xdr:to>
      <xdr:col>1</xdr:col>
      <xdr:colOff>260350</xdr:colOff>
      <xdr:row>4</xdr:row>
      <xdr:rowOff>167421</xdr:rowOff>
    </xdr:to>
    <xdr:pic>
      <xdr:nvPicPr>
        <xdr:cNvPr id="2" name="Picture 1">
          <a:extLst>
            <a:ext uri="{FF2B5EF4-FFF2-40B4-BE49-F238E27FC236}">
              <a16:creationId xmlns:a16="http://schemas.microsoft.com/office/drawing/2014/main" id="{69ECE75D-8ED7-441B-AB92-2A35401EBF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 y="31750"/>
          <a:ext cx="2673350" cy="8976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
  <sheetViews>
    <sheetView showGridLines="0" tabSelected="1" topLeftCell="A46" zoomScaleNormal="100" zoomScaleSheetLayoutView="100" zoomScalePageLayoutView="55" workbookViewId="0">
      <selection activeCell="G56" sqref="G56"/>
    </sheetView>
  </sheetViews>
  <sheetFormatPr defaultRowHeight="15" x14ac:dyDescent="0.25"/>
  <cols>
    <col min="1" max="1" width="36.28515625" bestFit="1" customWidth="1"/>
    <col min="2" max="2" width="5.42578125" customWidth="1"/>
    <col min="3" max="3" width="97.85546875" bestFit="1" customWidth="1"/>
  </cols>
  <sheetData>
    <row r="1" spans="1:3" x14ac:dyDescent="0.25">
      <c r="A1" s="50"/>
      <c r="B1" s="50"/>
      <c r="C1" s="50"/>
    </row>
    <row r="2" spans="1:3" x14ac:dyDescent="0.25">
      <c r="A2" s="50"/>
      <c r="B2" s="50"/>
      <c r="C2" s="51" t="s">
        <v>79</v>
      </c>
    </row>
    <row r="3" spans="1:3" x14ac:dyDescent="0.25">
      <c r="A3" s="50"/>
      <c r="B3" s="50"/>
      <c r="C3" s="51" t="s">
        <v>80</v>
      </c>
    </row>
    <row r="4" spans="1:3" x14ac:dyDescent="0.25">
      <c r="A4" s="50"/>
      <c r="B4" s="50"/>
      <c r="C4" s="51" t="s">
        <v>81</v>
      </c>
    </row>
    <row r="5" spans="1:3" x14ac:dyDescent="0.25">
      <c r="A5" s="50"/>
      <c r="B5" s="50"/>
      <c r="C5" s="51" t="s">
        <v>82</v>
      </c>
    </row>
    <row r="8" spans="1:3" ht="33" customHeight="1" x14ac:dyDescent="0.25">
      <c r="A8" s="88" t="s">
        <v>83</v>
      </c>
      <c r="B8" s="88"/>
      <c r="C8" s="88"/>
    </row>
    <row r="9" spans="1:3" x14ac:dyDescent="0.25">
      <c r="A9" s="52"/>
    </row>
    <row r="10" spans="1:3" x14ac:dyDescent="0.25">
      <c r="C10" s="87" t="s">
        <v>199</v>
      </c>
    </row>
    <row r="12" spans="1:3" x14ac:dyDescent="0.25">
      <c r="A12" t="s">
        <v>84</v>
      </c>
      <c r="C12" t="s">
        <v>85</v>
      </c>
    </row>
    <row r="14" spans="1:3" x14ac:dyDescent="0.25">
      <c r="A14" t="s">
        <v>86</v>
      </c>
      <c r="C14" t="s">
        <v>187</v>
      </c>
    </row>
    <row r="15" spans="1:3" x14ac:dyDescent="0.25">
      <c r="C15" s="53" t="s">
        <v>87</v>
      </c>
    </row>
    <row r="16" spans="1:3" x14ac:dyDescent="0.25">
      <c r="C16" t="s">
        <v>88</v>
      </c>
    </row>
    <row r="18" spans="1:3" x14ac:dyDescent="0.25">
      <c r="A18" t="s">
        <v>89</v>
      </c>
      <c r="C18" t="s">
        <v>90</v>
      </c>
    </row>
    <row r="20" spans="1:3" x14ac:dyDescent="0.25">
      <c r="A20" t="s">
        <v>91</v>
      </c>
      <c r="C20" t="s">
        <v>92</v>
      </c>
    </row>
    <row r="21" spans="1:3" x14ac:dyDescent="0.25">
      <c r="C21" t="s">
        <v>93</v>
      </c>
    </row>
    <row r="22" spans="1:3" x14ac:dyDescent="0.25">
      <c r="C22" t="s">
        <v>94</v>
      </c>
    </row>
    <row r="23" spans="1:3" x14ac:dyDescent="0.25">
      <c r="C23" t="s">
        <v>182</v>
      </c>
    </row>
    <row r="25" spans="1:3" x14ac:dyDescent="0.25">
      <c r="A25" t="s">
        <v>95</v>
      </c>
      <c r="C25" t="s">
        <v>96</v>
      </c>
    </row>
    <row r="26" spans="1:3" x14ac:dyDescent="0.25">
      <c r="C26" t="s">
        <v>97</v>
      </c>
    </row>
    <row r="27" spans="1:3" x14ac:dyDescent="0.25">
      <c r="C27" t="s">
        <v>98</v>
      </c>
    </row>
    <row r="28" spans="1:3" x14ac:dyDescent="0.25">
      <c r="C28" t="s">
        <v>99</v>
      </c>
    </row>
    <row r="30" spans="1:3" x14ac:dyDescent="0.25">
      <c r="A30" t="s">
        <v>100</v>
      </c>
      <c r="C30" t="s">
        <v>101</v>
      </c>
    </row>
    <row r="31" spans="1:3" x14ac:dyDescent="0.25">
      <c r="C31" t="s">
        <v>102</v>
      </c>
    </row>
    <row r="32" spans="1:3" x14ac:dyDescent="0.25">
      <c r="C32" t="s">
        <v>103</v>
      </c>
    </row>
    <row r="33" spans="1:14" x14ac:dyDescent="0.25">
      <c r="C33" t="s">
        <v>104</v>
      </c>
    </row>
    <row r="35" spans="1:14" x14ac:dyDescent="0.25">
      <c r="A35" t="s">
        <v>105</v>
      </c>
      <c r="C35" t="s">
        <v>106</v>
      </c>
    </row>
    <row r="37" spans="1:14" x14ac:dyDescent="0.25">
      <c r="A37" s="54" t="s">
        <v>107</v>
      </c>
      <c r="B37" s="54"/>
      <c r="C37" s="54" t="s">
        <v>108</v>
      </c>
      <c r="D37" s="54"/>
      <c r="E37" s="54"/>
      <c r="F37" s="54"/>
      <c r="G37" s="54"/>
      <c r="H37" s="54"/>
      <c r="I37" s="54"/>
      <c r="J37" s="54"/>
      <c r="K37" s="54"/>
      <c r="N37" s="55"/>
    </row>
    <row r="38" spans="1:14" x14ac:dyDescent="0.25">
      <c r="N38" s="55"/>
    </row>
    <row r="39" spans="1:14" x14ac:dyDescent="0.25">
      <c r="A39" t="s">
        <v>188</v>
      </c>
      <c r="C39" t="s">
        <v>109</v>
      </c>
    </row>
    <row r="40" spans="1:14" x14ac:dyDescent="0.25">
      <c r="C40" s="53" t="s">
        <v>110</v>
      </c>
    </row>
    <row r="41" spans="1:14" x14ac:dyDescent="0.25">
      <c r="C41" s="53" t="s">
        <v>111</v>
      </c>
    </row>
    <row r="43" spans="1:14" hidden="1" x14ac:dyDescent="0.25">
      <c r="C43" s="54" t="s">
        <v>112</v>
      </c>
      <c r="D43" s="54"/>
      <c r="E43" s="54"/>
      <c r="F43" s="54"/>
      <c r="G43" s="54"/>
      <c r="H43" s="54"/>
      <c r="I43" s="54"/>
      <c r="J43" s="54"/>
      <c r="K43" s="54"/>
      <c r="N43" s="55" t="s">
        <v>113</v>
      </c>
    </row>
    <row r="44" spans="1:14" hidden="1" x14ac:dyDescent="0.25">
      <c r="C44" s="54" t="s">
        <v>114</v>
      </c>
      <c r="D44" s="54"/>
      <c r="E44" s="54"/>
      <c r="F44" s="54"/>
      <c r="G44" s="54"/>
      <c r="H44" s="54"/>
      <c r="I44" s="54"/>
      <c r="J44" s="54"/>
      <c r="K44" s="54"/>
    </row>
    <row r="45" spans="1:14" hidden="1" x14ac:dyDescent="0.25"/>
    <row r="46" spans="1:14" x14ac:dyDescent="0.25">
      <c r="A46" t="s">
        <v>115</v>
      </c>
      <c r="C46" t="s">
        <v>189</v>
      </c>
    </row>
    <row r="48" spans="1:14" x14ac:dyDescent="0.25">
      <c r="C48" t="s">
        <v>116</v>
      </c>
    </row>
    <row r="49" spans="3:3" x14ac:dyDescent="0.25">
      <c r="C49" t="s">
        <v>117</v>
      </c>
    </row>
    <row r="50" spans="3:3" x14ac:dyDescent="0.25">
      <c r="C50" s="56" t="s">
        <v>191</v>
      </c>
    </row>
    <row r="51" spans="3:3" x14ac:dyDescent="0.25">
      <c r="C51" t="s">
        <v>192</v>
      </c>
    </row>
    <row r="52" spans="3:3" x14ac:dyDescent="0.25">
      <c r="C52" s="56" t="s">
        <v>118</v>
      </c>
    </row>
    <row r="53" spans="3:3" x14ac:dyDescent="0.25">
      <c r="C53" t="s">
        <v>190</v>
      </c>
    </row>
    <row r="54" spans="3:3" x14ac:dyDescent="0.25">
      <c r="C54" s="56" t="s">
        <v>118</v>
      </c>
    </row>
    <row r="55" spans="3:3" x14ac:dyDescent="0.25">
      <c r="C55" t="s">
        <v>193</v>
      </c>
    </row>
    <row r="56" spans="3:3" x14ac:dyDescent="0.25">
      <c r="C56" s="59" t="s">
        <v>194</v>
      </c>
    </row>
    <row r="57" spans="3:3" x14ac:dyDescent="0.25">
      <c r="C57" s="56" t="s">
        <v>119</v>
      </c>
    </row>
    <row r="59" spans="3:3" x14ac:dyDescent="0.25">
      <c r="C59" s="57" t="s">
        <v>120</v>
      </c>
    </row>
    <row r="60" spans="3:3" x14ac:dyDescent="0.25">
      <c r="C60" t="s">
        <v>121</v>
      </c>
    </row>
    <row r="61" spans="3:3" x14ac:dyDescent="0.25">
      <c r="C61" t="s">
        <v>122</v>
      </c>
    </row>
    <row r="63" spans="3:3" x14ac:dyDescent="0.25">
      <c r="C63" t="s">
        <v>123</v>
      </c>
    </row>
    <row r="64" spans="3:3" x14ac:dyDescent="0.25">
      <c r="C64" t="s">
        <v>124</v>
      </c>
    </row>
    <row r="65" spans="1:14" x14ac:dyDescent="0.25">
      <c r="C65" t="s">
        <v>125</v>
      </c>
    </row>
    <row r="66" spans="1:14" x14ac:dyDescent="0.25">
      <c r="C66" t="s">
        <v>195</v>
      </c>
    </row>
    <row r="68" spans="1:14" x14ac:dyDescent="0.25">
      <c r="A68" t="s">
        <v>128</v>
      </c>
      <c r="C68" t="s">
        <v>129</v>
      </c>
    </row>
    <row r="69" spans="1:14" hidden="1" x14ac:dyDescent="0.25">
      <c r="C69" t="s">
        <v>166</v>
      </c>
      <c r="D69" s="58"/>
      <c r="E69" s="58"/>
      <c r="F69" s="58"/>
      <c r="G69" s="58"/>
      <c r="H69" s="58"/>
      <c r="I69" s="58"/>
      <c r="J69" s="58"/>
      <c r="K69" s="58"/>
      <c r="M69" s="55"/>
      <c r="N69" s="55" t="s">
        <v>126</v>
      </c>
    </row>
    <row r="70" spans="1:14" hidden="1" x14ac:dyDescent="0.25">
      <c r="C70" t="s">
        <v>167</v>
      </c>
      <c r="D70" s="58"/>
      <c r="E70" s="58"/>
      <c r="F70" s="58"/>
      <c r="G70" s="58"/>
      <c r="H70" s="58"/>
      <c r="I70" s="58"/>
      <c r="J70" s="58"/>
      <c r="K70" s="58"/>
      <c r="M70" s="55"/>
      <c r="N70" s="55" t="s">
        <v>127</v>
      </c>
    </row>
    <row r="72" spans="1:14" x14ac:dyDescent="0.25">
      <c r="A72" t="s">
        <v>130</v>
      </c>
      <c r="C72" s="57" t="s">
        <v>131</v>
      </c>
    </row>
    <row r="73" spans="1:14" x14ac:dyDescent="0.25">
      <c r="C73" t="s">
        <v>132</v>
      </c>
    </row>
    <row r="74" spans="1:14" x14ac:dyDescent="0.25">
      <c r="C74" t="s">
        <v>133</v>
      </c>
    </row>
    <row r="75" spans="1:14" x14ac:dyDescent="0.25">
      <c r="C75" s="56" t="s">
        <v>134</v>
      </c>
    </row>
    <row r="76" spans="1:14" x14ac:dyDescent="0.25">
      <c r="C76" s="56" t="s">
        <v>135</v>
      </c>
    </row>
    <row r="77" spans="1:14" x14ac:dyDescent="0.25">
      <c r="C77" s="56" t="s">
        <v>136</v>
      </c>
    </row>
    <row r="78" spans="1:14" x14ac:dyDescent="0.25">
      <c r="C78" s="56" t="s">
        <v>137</v>
      </c>
    </row>
    <row r="79" spans="1:14" x14ac:dyDescent="0.25">
      <c r="C79" s="59" t="s">
        <v>138</v>
      </c>
    </row>
    <row r="80" spans="1:14" x14ac:dyDescent="0.25">
      <c r="C80" s="56" t="s">
        <v>139</v>
      </c>
    </row>
    <row r="82" spans="1:3" x14ac:dyDescent="0.25">
      <c r="C82" s="57" t="s">
        <v>141</v>
      </c>
    </row>
    <row r="84" spans="1:3" x14ac:dyDescent="0.25">
      <c r="A84" t="s">
        <v>140</v>
      </c>
      <c r="C84" t="s">
        <v>196</v>
      </c>
    </row>
    <row r="85" spans="1:3" x14ac:dyDescent="0.25">
      <c r="A85" t="s">
        <v>142</v>
      </c>
      <c r="C85" t="s">
        <v>143</v>
      </c>
    </row>
    <row r="87" spans="1:3" x14ac:dyDescent="0.25">
      <c r="A87" t="s">
        <v>144</v>
      </c>
      <c r="C87" t="s">
        <v>197</v>
      </c>
    </row>
    <row r="89" spans="1:3" x14ac:dyDescent="0.25">
      <c r="A89" t="s">
        <v>145</v>
      </c>
      <c r="C89" t="s">
        <v>198</v>
      </c>
    </row>
  </sheetData>
  <mergeCells count="1">
    <mergeCell ref="A8:C8"/>
  </mergeCells>
  <pageMargins left="0.2" right="0.2" top="0.25" bottom="0.25" header="0" footer="0"/>
  <pageSetup scale="73" fitToHeight="0" orientation="portrait" horizontalDpi="1200" verticalDpi="1200" r:id="rId1"/>
  <headerFooter>
    <oddFooter>&amp;CPrepared by Barton Haag, CPA  | www.arbbcpa.com | 207.772.1981 | Copyright Albin, Randall &amp; Bennet, 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topLeftCell="A43" zoomScale="145" zoomScaleNormal="145" workbookViewId="0">
      <selection activeCell="G56" sqref="G56"/>
    </sheetView>
  </sheetViews>
  <sheetFormatPr defaultColWidth="8.85546875" defaultRowHeight="15" x14ac:dyDescent="0.25"/>
  <cols>
    <col min="1" max="1" width="68.7109375" style="2" customWidth="1"/>
    <col min="2" max="2" width="9.7109375" style="2" customWidth="1"/>
    <col min="3" max="3" width="12.85546875" style="2" customWidth="1"/>
    <col min="4" max="4" width="13.140625" style="2" customWidth="1"/>
    <col min="5" max="16384" width="8.85546875" style="2"/>
  </cols>
  <sheetData>
    <row r="1" spans="1:4" ht="15.75" x14ac:dyDescent="0.25">
      <c r="A1" s="91" t="s">
        <v>0</v>
      </c>
      <c r="B1" s="91"/>
      <c r="C1" s="91"/>
      <c r="D1" s="91"/>
    </row>
    <row r="2" spans="1:4" ht="15.75" x14ac:dyDescent="0.25">
      <c r="A2" s="91" t="s">
        <v>24</v>
      </c>
      <c r="B2" s="91"/>
      <c r="C2" s="91"/>
      <c r="D2" s="91"/>
    </row>
    <row r="3" spans="1:4" ht="15.75" x14ac:dyDescent="0.25">
      <c r="A3" s="91" t="s">
        <v>1</v>
      </c>
      <c r="B3" s="91"/>
      <c r="C3" s="91"/>
      <c r="D3" s="91"/>
    </row>
    <row r="4" spans="1:4" x14ac:dyDescent="0.25">
      <c r="D4" s="87" t="s">
        <v>199</v>
      </c>
    </row>
    <row r="6" spans="1:4" ht="15.75" x14ac:dyDescent="0.25">
      <c r="A6" s="94" t="s">
        <v>5</v>
      </c>
      <c r="B6" s="94"/>
      <c r="C6" s="94"/>
      <c r="D6" s="94"/>
    </row>
    <row r="7" spans="1:4" x14ac:dyDescent="0.25">
      <c r="A7" s="93" t="s">
        <v>8</v>
      </c>
      <c r="B7" s="93"/>
      <c r="C7" s="93"/>
      <c r="D7" s="93"/>
    </row>
    <row r="8" spans="1:4" ht="24.6" customHeight="1" x14ac:dyDescent="0.25">
      <c r="C8" s="85" t="s">
        <v>25</v>
      </c>
      <c r="D8" s="85" t="s">
        <v>3</v>
      </c>
    </row>
    <row r="9" spans="1:4" x14ac:dyDescent="0.25">
      <c r="A9" s="5" t="s">
        <v>186</v>
      </c>
    </row>
    <row r="10" spans="1:4" x14ac:dyDescent="0.25">
      <c r="A10" s="2" t="s">
        <v>44</v>
      </c>
    </row>
    <row r="11" spans="1:4" x14ac:dyDescent="0.25">
      <c r="A11" s="2" t="s">
        <v>26</v>
      </c>
      <c r="C11" s="34"/>
      <c r="D11" s="3"/>
    </row>
    <row r="12" spans="1:4" x14ac:dyDescent="0.25">
      <c r="A12" s="2" t="s">
        <v>78</v>
      </c>
      <c r="C12" s="6">
        <v>1500000</v>
      </c>
      <c r="D12" s="3">
        <f>C12/12</f>
        <v>125000</v>
      </c>
    </row>
    <row r="13" spans="1:4" x14ac:dyDescent="0.25">
      <c r="A13" s="2" t="s">
        <v>9</v>
      </c>
      <c r="C13" s="7">
        <v>85000</v>
      </c>
      <c r="D13" s="2">
        <f t="shared" ref="D13:D17" si="0">C13/12</f>
        <v>7083.333333333333</v>
      </c>
    </row>
    <row r="14" spans="1:4" x14ac:dyDescent="0.25">
      <c r="A14" s="2" t="s">
        <v>28</v>
      </c>
      <c r="C14" s="7">
        <v>50000</v>
      </c>
      <c r="D14" s="2">
        <f t="shared" si="0"/>
        <v>4166.666666666667</v>
      </c>
    </row>
    <row r="15" spans="1:4" x14ac:dyDescent="0.25">
      <c r="A15" s="2" t="s">
        <v>27</v>
      </c>
      <c r="C15" s="7">
        <v>6000</v>
      </c>
      <c r="D15" s="2">
        <f t="shared" si="0"/>
        <v>500</v>
      </c>
    </row>
    <row r="16" spans="1:4" x14ac:dyDescent="0.25">
      <c r="A16" s="2" t="s">
        <v>29</v>
      </c>
      <c r="C16" s="84"/>
    </row>
    <row r="17" spans="1:4" x14ac:dyDescent="0.25">
      <c r="A17" s="2" t="s">
        <v>164</v>
      </c>
      <c r="C17" s="7">
        <v>100000</v>
      </c>
      <c r="D17" s="4">
        <f t="shared" si="0"/>
        <v>8333.3333333333339</v>
      </c>
    </row>
    <row r="18" spans="1:4" x14ac:dyDescent="0.25">
      <c r="C18" s="18"/>
      <c r="D18" s="2">
        <f>SUM(D11:D17)</f>
        <v>145083.33333333334</v>
      </c>
    </row>
    <row r="19" spans="1:4" x14ac:dyDescent="0.25">
      <c r="D19" s="35">
        <v>2.5</v>
      </c>
    </row>
    <row r="20" spans="1:4" s="9" customFormat="1" x14ac:dyDescent="0.25">
      <c r="A20" s="9" t="s">
        <v>2</v>
      </c>
      <c r="C20" s="23" t="s">
        <v>6</v>
      </c>
      <c r="D20" s="20">
        <f>D18*D19</f>
        <v>362708.33333333337</v>
      </c>
    </row>
    <row r="21" spans="1:4" x14ac:dyDescent="0.25">
      <c r="C21" s="8"/>
    </row>
    <row r="22" spans="1:4" s="5" customFormat="1" ht="15.75" thickBot="1" x14ac:dyDescent="0.3">
      <c r="A22" s="36" t="s">
        <v>19</v>
      </c>
      <c r="B22" s="36"/>
      <c r="C22" s="37" t="s">
        <v>18</v>
      </c>
      <c r="D22" s="38">
        <f>IF(D20&lt;10000000,D20,10000000)</f>
        <v>362708.33333333337</v>
      </c>
    </row>
    <row r="23" spans="1:4" ht="15.75" thickTop="1" x14ac:dyDescent="0.25"/>
    <row r="24" spans="1:4" x14ac:dyDescent="0.25">
      <c r="A24" s="5" t="s">
        <v>31</v>
      </c>
      <c r="B24" s="5"/>
    </row>
    <row r="25" spans="1:4" x14ac:dyDescent="0.25">
      <c r="A25" s="86" t="s">
        <v>30</v>
      </c>
    </row>
    <row r="26" spans="1:4" x14ac:dyDescent="0.25">
      <c r="A26" s="86" t="s">
        <v>32</v>
      </c>
    </row>
    <row r="27" spans="1:4" x14ac:dyDescent="0.25">
      <c r="A27" s="86" t="s">
        <v>33</v>
      </c>
    </row>
    <row r="28" spans="1:4" x14ac:dyDescent="0.25">
      <c r="A28" s="86" t="s">
        <v>35</v>
      </c>
    </row>
    <row r="29" spans="1:4" x14ac:dyDescent="0.25">
      <c r="A29" s="86" t="s">
        <v>4</v>
      </c>
    </row>
    <row r="30" spans="1:4" x14ac:dyDescent="0.25">
      <c r="A30" s="86" t="s">
        <v>34</v>
      </c>
    </row>
    <row r="32" spans="1:4" ht="15.75" x14ac:dyDescent="0.25">
      <c r="A32" s="94" t="s">
        <v>7</v>
      </c>
      <c r="B32" s="94"/>
      <c r="C32" s="94"/>
      <c r="D32" s="94"/>
    </row>
    <row r="33" spans="1:4" x14ac:dyDescent="0.25">
      <c r="A33" s="93" t="s">
        <v>183</v>
      </c>
      <c r="B33" s="93"/>
      <c r="C33" s="93"/>
      <c r="D33" s="93"/>
    </row>
    <row r="35" spans="1:4" x14ac:dyDescent="0.25">
      <c r="A35" s="5" t="s">
        <v>41</v>
      </c>
      <c r="B35" s="5"/>
    </row>
    <row r="36" spans="1:4" x14ac:dyDescent="0.25">
      <c r="A36" s="86" t="s">
        <v>36</v>
      </c>
      <c r="B36" s="86"/>
      <c r="D36" s="6">
        <v>310000</v>
      </c>
    </row>
    <row r="37" spans="1:4" x14ac:dyDescent="0.25">
      <c r="A37" s="86" t="s">
        <v>43</v>
      </c>
      <c r="B37" s="86"/>
      <c r="D37" s="7">
        <v>30000</v>
      </c>
    </row>
    <row r="38" spans="1:4" x14ac:dyDescent="0.25">
      <c r="A38" s="86" t="s">
        <v>37</v>
      </c>
      <c r="B38" s="86"/>
      <c r="D38" s="7">
        <v>45000</v>
      </c>
    </row>
    <row r="39" spans="1:4" x14ac:dyDescent="0.25">
      <c r="A39" s="86" t="s">
        <v>184</v>
      </c>
      <c r="B39" s="86"/>
      <c r="D39" s="7">
        <v>15000</v>
      </c>
    </row>
    <row r="40" spans="1:4" s="10" customFormat="1" ht="15" customHeight="1" x14ac:dyDescent="0.25">
      <c r="A40" s="90" t="s">
        <v>42</v>
      </c>
      <c r="B40" s="90"/>
      <c r="D40" s="26">
        <v>6000</v>
      </c>
    </row>
    <row r="41" spans="1:4" s="13" customFormat="1" ht="15" customHeight="1" x14ac:dyDescent="0.25">
      <c r="A41" s="12" t="s">
        <v>10</v>
      </c>
      <c r="B41" s="12"/>
      <c r="D41" s="17">
        <f>SUM(D36:D40)</f>
        <v>406000</v>
      </c>
    </row>
    <row r="42" spans="1:4" s="13" customFormat="1" ht="15" customHeight="1" x14ac:dyDescent="0.25">
      <c r="A42" s="12"/>
      <c r="B42" s="12"/>
      <c r="D42" s="12"/>
    </row>
    <row r="43" spans="1:4" s="10" customFormat="1" ht="15" customHeight="1" x14ac:dyDescent="0.25">
      <c r="A43" s="14" t="s">
        <v>11</v>
      </c>
      <c r="B43" s="14"/>
      <c r="D43" s="11"/>
    </row>
    <row r="44" spans="1:4" s="10" customFormat="1" ht="15" customHeight="1" x14ac:dyDescent="0.25">
      <c r="A44" s="15" t="s">
        <v>13</v>
      </c>
      <c r="B44" s="15"/>
      <c r="D44" s="11"/>
    </row>
    <row r="45" spans="1:4" s="10" customFormat="1" ht="15" customHeight="1" x14ac:dyDescent="0.25">
      <c r="A45" s="11" t="s">
        <v>12</v>
      </c>
      <c r="B45" s="11"/>
      <c r="D45" s="11"/>
    </row>
    <row r="46" spans="1:4" s="10" customFormat="1" ht="15.6" customHeight="1" x14ac:dyDescent="0.2">
      <c r="A46" s="41" t="s">
        <v>45</v>
      </c>
      <c r="B46" s="28"/>
      <c r="C46" s="25">
        <v>32</v>
      </c>
    </row>
    <row r="47" spans="1:4" s="10" customFormat="1" ht="15" customHeight="1" x14ac:dyDescent="0.2">
      <c r="A47" s="15" t="s">
        <v>38</v>
      </c>
      <c r="B47" s="28"/>
      <c r="C47" s="40"/>
    </row>
    <row r="48" spans="1:4" s="10" customFormat="1" ht="15" customHeight="1" x14ac:dyDescent="0.25">
      <c r="A48" s="11" t="s">
        <v>39</v>
      </c>
      <c r="B48" s="39">
        <v>41</v>
      </c>
      <c r="C48" s="40"/>
    </row>
    <row r="49" spans="1:4" s="10" customFormat="1" ht="15" customHeight="1" x14ac:dyDescent="0.25">
      <c r="A49" s="41" t="s">
        <v>46</v>
      </c>
      <c r="B49" s="39">
        <v>38</v>
      </c>
      <c r="C49" s="40">
        <f>IF(B49&lt;B48,B49,B48)</f>
        <v>38</v>
      </c>
    </row>
    <row r="50" spans="1:4" s="10" customFormat="1" ht="15" customHeight="1" x14ac:dyDescent="0.25">
      <c r="A50" s="11" t="s">
        <v>14</v>
      </c>
      <c r="C50" s="16">
        <f>1-(C46/C49)</f>
        <v>0.15789473684210531</v>
      </c>
      <c r="D50" s="5">
        <f>D41*-C50</f>
        <v>-64105.263157894755</v>
      </c>
    </row>
    <row r="51" spans="1:4" x14ac:dyDescent="0.25">
      <c r="A51" s="9" t="s">
        <v>15</v>
      </c>
      <c r="B51" s="9"/>
    </row>
    <row r="52" spans="1:4" s="5" customFormat="1" x14ac:dyDescent="0.25">
      <c r="A52" s="2" t="s">
        <v>169</v>
      </c>
    </row>
    <row r="53" spans="1:4" s="5" customFormat="1" x14ac:dyDescent="0.25">
      <c r="A53" s="2" t="s">
        <v>40</v>
      </c>
      <c r="B53" s="29"/>
      <c r="C53" s="30"/>
      <c r="D53" s="27">
        <v>-30000</v>
      </c>
    </row>
    <row r="54" spans="1:4" s="9" customFormat="1" x14ac:dyDescent="0.25">
      <c r="A54" s="9" t="s">
        <v>16</v>
      </c>
      <c r="B54" s="31"/>
      <c r="C54" s="32" t="s">
        <v>17</v>
      </c>
      <c r="D54" s="22">
        <f>SUM(D41:D53)</f>
        <v>311894.73684210522</v>
      </c>
    </row>
    <row r="55" spans="1:4" x14ac:dyDescent="0.25">
      <c r="B55" s="18"/>
      <c r="C55" s="18"/>
    </row>
    <row r="56" spans="1:4" s="5" customFormat="1" ht="15.75" thickBot="1" x14ac:dyDescent="0.3">
      <c r="A56" s="5" t="s">
        <v>20</v>
      </c>
      <c r="C56" s="24" t="s">
        <v>22</v>
      </c>
      <c r="D56" s="21">
        <f>IF(D54&lt;D22,D54,D22)</f>
        <v>311894.73684210522</v>
      </c>
    </row>
    <row r="57" spans="1:4" s="5" customFormat="1" ht="15.75" thickTop="1" x14ac:dyDescent="0.25">
      <c r="D57" s="19"/>
    </row>
    <row r="58" spans="1:4" s="5" customFormat="1" ht="15.75" thickBot="1" x14ac:dyDescent="0.3">
      <c r="A58" s="5" t="s">
        <v>21</v>
      </c>
      <c r="D58" s="21">
        <f>IF(D22&gt;D56,D22-D56,0)</f>
        <v>50813.596491228149</v>
      </c>
    </row>
    <row r="59" spans="1:4" ht="15.75" thickTop="1" x14ac:dyDescent="0.25"/>
    <row r="60" spans="1:4" s="33" customFormat="1" ht="25.5" customHeight="1" x14ac:dyDescent="0.25">
      <c r="A60" s="92" t="s">
        <v>163</v>
      </c>
      <c r="B60" s="92"/>
      <c r="C60" s="92"/>
      <c r="D60" s="92"/>
    </row>
    <row r="61" spans="1:4" ht="30" customHeight="1" x14ac:dyDescent="0.25">
      <c r="A61" s="92" t="s">
        <v>168</v>
      </c>
      <c r="B61" s="92"/>
      <c r="C61" s="92"/>
      <c r="D61" s="92"/>
    </row>
    <row r="62" spans="1:4" s="33" customFormat="1" ht="30.6" customHeight="1" x14ac:dyDescent="0.25">
      <c r="A62" s="92" t="s">
        <v>165</v>
      </c>
      <c r="B62" s="92"/>
      <c r="C62" s="92"/>
      <c r="D62" s="92"/>
    </row>
    <row r="64" spans="1:4" ht="32.450000000000003" customHeight="1" x14ac:dyDescent="0.25">
      <c r="A64" s="89" t="s">
        <v>185</v>
      </c>
      <c r="B64" s="89"/>
      <c r="C64" s="89"/>
      <c r="D64" s="89"/>
    </row>
  </sheetData>
  <mergeCells count="12">
    <mergeCell ref="A1:D1"/>
    <mergeCell ref="A3:D3"/>
    <mergeCell ref="A6:D6"/>
    <mergeCell ref="A32:D32"/>
    <mergeCell ref="A7:D7"/>
    <mergeCell ref="A64:D64"/>
    <mergeCell ref="A40:B40"/>
    <mergeCell ref="A2:D2"/>
    <mergeCell ref="A61:D61"/>
    <mergeCell ref="A60:D60"/>
    <mergeCell ref="A62:D62"/>
    <mergeCell ref="A33:D33"/>
  </mergeCells>
  <printOptions horizontalCentered="1"/>
  <pageMargins left="0.7" right="0.7" top="0.75" bottom="0.75" header="0.3" footer="0.3"/>
  <pageSetup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topLeftCell="A7" zoomScale="130" zoomScaleNormal="130" workbookViewId="0">
      <selection activeCell="B35" sqref="B35"/>
    </sheetView>
  </sheetViews>
  <sheetFormatPr defaultColWidth="8.85546875" defaultRowHeight="15" x14ac:dyDescent="0.25"/>
  <cols>
    <col min="1" max="1" width="3.5703125" style="1" customWidth="1"/>
    <col min="2" max="2" width="93.28515625" style="1" customWidth="1"/>
    <col min="3" max="9" width="8.85546875" style="1"/>
    <col min="10" max="10" width="10.28515625" style="1" customWidth="1"/>
    <col min="11" max="16384" width="8.85546875" style="1"/>
  </cols>
  <sheetData>
    <row r="1" spans="1:3" ht="15.75" x14ac:dyDescent="0.25">
      <c r="A1" s="96" t="s">
        <v>77</v>
      </c>
      <c r="B1" s="96"/>
      <c r="C1" s="96"/>
    </row>
    <row r="2" spans="1:3" x14ac:dyDescent="0.25">
      <c r="A2" s="97" t="s">
        <v>71</v>
      </c>
      <c r="B2" s="97"/>
      <c r="C2" s="97"/>
    </row>
    <row r="3" spans="1:3" x14ac:dyDescent="0.25">
      <c r="C3" s="46" t="s">
        <v>199</v>
      </c>
    </row>
    <row r="5" spans="1:3" x14ac:dyDescent="0.25">
      <c r="A5" s="1" t="s">
        <v>175</v>
      </c>
    </row>
    <row r="6" spans="1:3" x14ac:dyDescent="0.25">
      <c r="A6" s="1" t="s">
        <v>200</v>
      </c>
    </row>
    <row r="7" spans="1:3" x14ac:dyDescent="0.25">
      <c r="A7" s="1" t="s">
        <v>201</v>
      </c>
    </row>
    <row r="9" spans="1:3" x14ac:dyDescent="0.25">
      <c r="A9" s="1" t="s">
        <v>170</v>
      </c>
    </row>
    <row r="11" spans="1:3" ht="18" x14ac:dyDescent="0.4">
      <c r="A11" s="101" t="s">
        <v>202</v>
      </c>
      <c r="B11" s="101"/>
      <c r="C11" s="101"/>
    </row>
    <row r="12" spans="1:3" ht="18" x14ac:dyDescent="0.4">
      <c r="A12" s="42"/>
      <c r="B12" s="42"/>
      <c r="C12" s="42"/>
    </row>
    <row r="13" spans="1:3" x14ac:dyDescent="0.25">
      <c r="A13" s="100" t="s">
        <v>23</v>
      </c>
      <c r="B13" s="45" t="s">
        <v>171</v>
      </c>
      <c r="C13" s="95"/>
    </row>
    <row r="14" spans="1:3" x14ac:dyDescent="0.25">
      <c r="A14" s="100"/>
      <c r="B14" s="44" t="s">
        <v>55</v>
      </c>
      <c r="C14" s="95"/>
    </row>
    <row r="15" spans="1:3" x14ac:dyDescent="0.25">
      <c r="A15" s="99" t="s">
        <v>47</v>
      </c>
      <c r="B15" s="1" t="s">
        <v>48</v>
      </c>
      <c r="C15" s="95"/>
    </row>
    <row r="16" spans="1:3" x14ac:dyDescent="0.25">
      <c r="A16" s="99"/>
      <c r="B16" s="1" t="s">
        <v>49</v>
      </c>
      <c r="C16" s="95"/>
    </row>
    <row r="17" spans="1:3" x14ac:dyDescent="0.25">
      <c r="A17" s="99"/>
      <c r="B17" s="44" t="s">
        <v>50</v>
      </c>
      <c r="C17" s="95"/>
    </row>
    <row r="18" spans="1:3" x14ac:dyDescent="0.25">
      <c r="A18" s="99" t="s">
        <v>69</v>
      </c>
      <c r="B18" s="1" t="s">
        <v>70</v>
      </c>
      <c r="C18" s="95"/>
    </row>
    <row r="19" spans="1:3" x14ac:dyDescent="0.25">
      <c r="A19" s="99"/>
      <c r="B19" s="1" t="s">
        <v>51</v>
      </c>
      <c r="C19" s="95"/>
    </row>
    <row r="20" spans="1:3" x14ac:dyDescent="0.25">
      <c r="A20" s="99"/>
      <c r="B20" s="44" t="s">
        <v>52</v>
      </c>
      <c r="C20" s="95"/>
    </row>
    <row r="21" spans="1:3" x14ac:dyDescent="0.25">
      <c r="A21" s="99" t="s">
        <v>53</v>
      </c>
      <c r="B21" s="1" t="s">
        <v>176</v>
      </c>
      <c r="C21" s="95"/>
    </row>
    <row r="22" spans="1:3" x14ac:dyDescent="0.25">
      <c r="A22" s="99"/>
      <c r="B22" s="44" t="s">
        <v>177</v>
      </c>
      <c r="C22" s="95"/>
    </row>
    <row r="23" spans="1:3" customFormat="1" x14ac:dyDescent="0.25">
      <c r="C23" s="43"/>
    </row>
    <row r="24" spans="1:3" customFormat="1" ht="18" x14ac:dyDescent="0.4">
      <c r="A24" s="107" t="s">
        <v>206</v>
      </c>
      <c r="B24" s="107"/>
      <c r="C24" s="107"/>
    </row>
    <row r="26" spans="1:3" x14ac:dyDescent="0.25">
      <c r="A26" s="100" t="s">
        <v>23</v>
      </c>
      <c r="B26" s="45" t="s">
        <v>54</v>
      </c>
      <c r="C26" s="95"/>
    </row>
    <row r="27" spans="1:3" x14ac:dyDescent="0.25">
      <c r="A27" s="100"/>
      <c r="B27" s="44" t="s">
        <v>178</v>
      </c>
      <c r="C27" s="95"/>
    </row>
    <row r="28" spans="1:3" x14ac:dyDescent="0.25">
      <c r="A28" s="99" t="s">
        <v>47</v>
      </c>
      <c r="B28" s="1" t="s">
        <v>59</v>
      </c>
      <c r="C28" s="95"/>
    </row>
    <row r="29" spans="1:3" x14ac:dyDescent="0.25">
      <c r="A29" s="99"/>
      <c r="B29" s="44" t="s">
        <v>60</v>
      </c>
      <c r="C29" s="95"/>
    </row>
    <row r="30" spans="1:3" x14ac:dyDescent="0.25">
      <c r="A30" s="99" t="s">
        <v>69</v>
      </c>
      <c r="B30" s="1" t="s">
        <v>70</v>
      </c>
      <c r="C30" s="95"/>
    </row>
    <row r="31" spans="1:3" x14ac:dyDescent="0.25">
      <c r="A31" s="99"/>
      <c r="B31" s="1" t="s">
        <v>61</v>
      </c>
      <c r="C31" s="95"/>
    </row>
    <row r="32" spans="1:3" x14ac:dyDescent="0.25">
      <c r="A32" s="99"/>
      <c r="B32" s="44" t="s">
        <v>62</v>
      </c>
      <c r="C32" s="95"/>
    </row>
    <row r="33" spans="1:3" x14ac:dyDescent="0.25">
      <c r="A33" s="99" t="s">
        <v>53</v>
      </c>
      <c r="B33" s="1" t="s">
        <v>63</v>
      </c>
      <c r="C33" s="95"/>
    </row>
    <row r="34" spans="1:3" x14ac:dyDescent="0.25">
      <c r="A34" s="99"/>
      <c r="B34" s="1" t="s">
        <v>179</v>
      </c>
      <c r="C34" s="95"/>
    </row>
    <row r="35" spans="1:3" x14ac:dyDescent="0.25">
      <c r="A35" s="99"/>
      <c r="B35" s="44" t="s">
        <v>64</v>
      </c>
      <c r="C35" s="95"/>
    </row>
    <row r="36" spans="1:3" x14ac:dyDescent="0.25">
      <c r="A36" s="99" t="s">
        <v>56</v>
      </c>
      <c r="B36" s="1" t="s">
        <v>65</v>
      </c>
      <c r="C36" s="95"/>
    </row>
    <row r="37" spans="1:3" x14ac:dyDescent="0.25">
      <c r="A37" s="99"/>
      <c r="B37" s="44" t="s">
        <v>172</v>
      </c>
      <c r="C37" s="95"/>
    </row>
    <row r="38" spans="1:3" x14ac:dyDescent="0.25">
      <c r="A38" s="99" t="s">
        <v>57</v>
      </c>
      <c r="B38" s="1" t="s">
        <v>173</v>
      </c>
      <c r="C38" s="95"/>
    </row>
    <row r="39" spans="1:3" x14ac:dyDescent="0.25">
      <c r="A39" s="99"/>
      <c r="B39" s="44" t="s">
        <v>66</v>
      </c>
      <c r="C39" s="95"/>
    </row>
    <row r="40" spans="1:3" x14ac:dyDescent="0.25">
      <c r="A40" s="99" t="s">
        <v>58</v>
      </c>
      <c r="B40" s="1" t="s">
        <v>67</v>
      </c>
      <c r="C40" s="95"/>
    </row>
    <row r="41" spans="1:3" x14ac:dyDescent="0.25">
      <c r="A41" s="99"/>
      <c r="B41" s="44" t="s">
        <v>68</v>
      </c>
      <c r="C41" s="95"/>
    </row>
    <row r="42" spans="1:3" x14ac:dyDescent="0.25">
      <c r="A42" s="47"/>
      <c r="B42" s="48"/>
      <c r="C42" s="49"/>
    </row>
    <row r="43" spans="1:3" x14ac:dyDescent="0.25">
      <c r="A43" s="47"/>
      <c r="B43" s="48"/>
      <c r="C43" s="49"/>
    </row>
    <row r="44" spans="1:3" x14ac:dyDescent="0.25">
      <c r="A44" s="98" t="s">
        <v>73</v>
      </c>
      <c r="B44" s="98"/>
      <c r="C44" s="98"/>
    </row>
    <row r="45" spans="1:3" x14ac:dyDescent="0.25">
      <c r="A45" s="1" t="s">
        <v>72</v>
      </c>
    </row>
    <row r="46" spans="1:3" x14ac:dyDescent="0.25">
      <c r="A46" s="1" t="s">
        <v>74</v>
      </c>
    </row>
    <row r="47" spans="1:3" x14ac:dyDescent="0.25">
      <c r="A47" s="1" t="s">
        <v>75</v>
      </c>
    </row>
    <row r="48" spans="1:3" x14ac:dyDescent="0.25">
      <c r="A48" s="1" t="s">
        <v>174</v>
      </c>
    </row>
    <row r="49" spans="1:1" x14ac:dyDescent="0.25">
      <c r="A49" s="1" t="s">
        <v>180</v>
      </c>
    </row>
    <row r="50" spans="1:1" x14ac:dyDescent="0.25">
      <c r="A50" s="1" t="s">
        <v>76</v>
      </c>
    </row>
  </sheetData>
  <mergeCells count="27">
    <mergeCell ref="A11:C11"/>
    <mergeCell ref="A24:C24"/>
    <mergeCell ref="A13:A14"/>
    <mergeCell ref="A15:A17"/>
    <mergeCell ref="A18:A20"/>
    <mergeCell ref="A21:A22"/>
    <mergeCell ref="A28:A29"/>
    <mergeCell ref="A30:A32"/>
    <mergeCell ref="A33:A35"/>
    <mergeCell ref="A36:A37"/>
    <mergeCell ref="A38:A39"/>
    <mergeCell ref="C38:C39"/>
    <mergeCell ref="C40:C41"/>
    <mergeCell ref="A1:C1"/>
    <mergeCell ref="A2:C2"/>
    <mergeCell ref="A44:C44"/>
    <mergeCell ref="A40:A41"/>
    <mergeCell ref="C13:C14"/>
    <mergeCell ref="C15:C17"/>
    <mergeCell ref="C18:C20"/>
    <mergeCell ref="C21:C22"/>
    <mergeCell ref="C26:C27"/>
    <mergeCell ref="C28:C29"/>
    <mergeCell ref="C30:C32"/>
    <mergeCell ref="C33:C35"/>
    <mergeCell ref="C36:C37"/>
    <mergeCell ref="A26:A27"/>
  </mergeCells>
  <printOptions horizontalCentered="1"/>
  <pageMargins left="0.7" right="0.7" top="0.75" bottom="0.75" header="0.3" footer="0.3"/>
  <pageSetup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90" zoomScaleNormal="90" workbookViewId="0">
      <selection activeCell="J21" sqref="J21"/>
    </sheetView>
  </sheetViews>
  <sheetFormatPr defaultColWidth="12.5703125" defaultRowHeight="15.75" x14ac:dyDescent="0.25"/>
  <cols>
    <col min="1" max="1" width="4.42578125" style="61" customWidth="1"/>
    <col min="2" max="2" width="42.28515625" style="61" customWidth="1"/>
    <col min="3" max="3" width="13.7109375" style="61" customWidth="1"/>
    <col min="4" max="14" width="11.85546875" style="61" customWidth="1"/>
    <col min="15" max="15" width="4.7109375" style="61" customWidth="1"/>
    <col min="16" max="16" width="14.7109375" style="61" customWidth="1"/>
    <col min="17" max="16384" width="12.5703125" style="61"/>
  </cols>
  <sheetData>
    <row r="1" spans="1:16" s="60" customFormat="1" ht="21" x14ac:dyDescent="0.35">
      <c r="A1" s="102" t="s">
        <v>146</v>
      </c>
      <c r="B1" s="102"/>
      <c r="P1" s="46" t="s">
        <v>199</v>
      </c>
    </row>
    <row r="2" spans="1:16" s="60" customFormat="1" ht="21" x14ac:dyDescent="0.35">
      <c r="A2" s="103" t="s">
        <v>147</v>
      </c>
      <c r="B2" s="103"/>
    </row>
    <row r="4" spans="1:16" x14ac:dyDescent="0.25">
      <c r="C4" s="62"/>
    </row>
    <row r="5" spans="1:16" x14ac:dyDescent="0.25">
      <c r="C5" s="104" t="s">
        <v>203</v>
      </c>
      <c r="D5" s="104"/>
      <c r="E5" s="104"/>
      <c r="F5" s="104"/>
      <c r="G5" s="104"/>
      <c r="H5" s="104"/>
      <c r="I5" s="104"/>
      <c r="J5" s="104"/>
      <c r="K5" s="104"/>
      <c r="L5" s="104"/>
      <c r="M5" s="104"/>
      <c r="N5" s="104"/>
    </row>
    <row r="6" spans="1:16" s="63" customFormat="1" x14ac:dyDescent="0.25">
      <c r="A6" s="63" t="s">
        <v>148</v>
      </c>
      <c r="C6" s="64">
        <v>43496</v>
      </c>
      <c r="D6" s="64">
        <v>43524</v>
      </c>
      <c r="E6" s="64">
        <v>43555</v>
      </c>
      <c r="F6" s="64">
        <v>43585</v>
      </c>
      <c r="G6" s="64">
        <v>43616</v>
      </c>
      <c r="H6" s="64">
        <v>43646</v>
      </c>
      <c r="I6" s="64">
        <v>43677</v>
      </c>
      <c r="J6" s="64">
        <v>43708</v>
      </c>
      <c r="K6" s="64">
        <v>43738</v>
      </c>
      <c r="L6" s="64">
        <v>43769</v>
      </c>
      <c r="M6" s="64">
        <v>43799</v>
      </c>
      <c r="N6" s="64">
        <v>43830</v>
      </c>
      <c r="P6" s="63" t="s">
        <v>149</v>
      </c>
    </row>
    <row r="7" spans="1:16" ht="31.5" x14ac:dyDescent="0.25">
      <c r="A7" s="61">
        <v>1</v>
      </c>
      <c r="B7" s="65" t="s">
        <v>150</v>
      </c>
      <c r="C7" s="66"/>
      <c r="D7" s="66"/>
      <c r="E7" s="66"/>
      <c r="F7" s="66"/>
      <c r="G7" s="66"/>
      <c r="H7" s="66"/>
      <c r="I7" s="66"/>
      <c r="J7" s="66"/>
      <c r="K7" s="66"/>
      <c r="L7" s="66"/>
      <c r="M7" s="66"/>
      <c r="N7" s="66"/>
      <c r="P7" s="67" t="e">
        <f t="shared" ref="P7:P15" si="0">AVERAGE(C7:O7)</f>
        <v>#DIV/0!</v>
      </c>
    </row>
    <row r="8" spans="1:16" ht="47.25" x14ac:dyDescent="0.25">
      <c r="A8" s="61">
        <v>2</v>
      </c>
      <c r="B8" s="65" t="s">
        <v>151</v>
      </c>
      <c r="C8" s="66"/>
      <c r="D8" s="66"/>
      <c r="E8" s="66"/>
      <c r="F8" s="66"/>
      <c r="G8" s="66"/>
      <c r="H8" s="66"/>
      <c r="I8" s="66"/>
      <c r="J8" s="66"/>
      <c r="K8" s="66"/>
      <c r="L8" s="66"/>
      <c r="M8" s="66"/>
      <c r="N8" s="66"/>
      <c r="P8" s="67" t="e">
        <f t="shared" si="0"/>
        <v>#DIV/0!</v>
      </c>
    </row>
    <row r="9" spans="1:16" ht="47.25" x14ac:dyDescent="0.25">
      <c r="A9" s="61">
        <v>3</v>
      </c>
      <c r="B9" s="65" t="s">
        <v>152</v>
      </c>
      <c r="C9" s="66"/>
      <c r="D9" s="66"/>
      <c r="E9" s="66"/>
      <c r="F9" s="66"/>
      <c r="G9" s="66"/>
      <c r="H9" s="66"/>
      <c r="I9" s="66"/>
      <c r="J9" s="66"/>
      <c r="K9" s="66"/>
      <c r="L9" s="66"/>
      <c r="M9" s="66"/>
      <c r="N9" s="66"/>
      <c r="P9" s="67" t="e">
        <f t="shared" si="0"/>
        <v>#DIV/0!</v>
      </c>
    </row>
    <row r="10" spans="1:16" ht="63" x14ac:dyDescent="0.25">
      <c r="A10" s="61">
        <v>4</v>
      </c>
      <c r="B10" s="65" t="s">
        <v>153</v>
      </c>
      <c r="C10" s="66"/>
      <c r="D10" s="66"/>
      <c r="E10" s="66"/>
      <c r="F10" s="66"/>
      <c r="G10" s="66"/>
      <c r="H10" s="66"/>
      <c r="I10" s="66"/>
      <c r="J10" s="66"/>
      <c r="K10" s="66"/>
      <c r="L10" s="66"/>
      <c r="M10" s="66"/>
      <c r="N10" s="66"/>
      <c r="P10" s="67" t="e">
        <f t="shared" si="0"/>
        <v>#DIV/0!</v>
      </c>
    </row>
    <row r="11" spans="1:16" ht="31.5" x14ac:dyDescent="0.25">
      <c r="A11" s="61">
        <v>5</v>
      </c>
      <c r="B11" s="65" t="s">
        <v>154</v>
      </c>
      <c r="C11" s="66"/>
      <c r="D11" s="66"/>
      <c r="E11" s="66"/>
      <c r="F11" s="66"/>
      <c r="G11" s="66"/>
      <c r="H11" s="66"/>
      <c r="I11" s="66"/>
      <c r="J11" s="66"/>
      <c r="K11" s="66"/>
      <c r="L11" s="66"/>
      <c r="M11" s="66"/>
      <c r="N11" s="66"/>
      <c r="P11" s="67" t="e">
        <f t="shared" si="0"/>
        <v>#DIV/0!</v>
      </c>
    </row>
    <row r="12" spans="1:16" x14ac:dyDescent="0.25">
      <c r="A12" s="61">
        <v>6</v>
      </c>
      <c r="B12" s="65" t="s">
        <v>155</v>
      </c>
      <c r="C12" s="66"/>
      <c r="D12" s="66"/>
      <c r="E12" s="66"/>
      <c r="F12" s="66"/>
      <c r="G12" s="66"/>
      <c r="H12" s="66"/>
      <c r="I12" s="66"/>
      <c r="J12" s="66"/>
      <c r="K12" s="66"/>
      <c r="L12" s="66"/>
      <c r="M12" s="66"/>
      <c r="N12" s="66"/>
      <c r="P12" s="67" t="e">
        <f t="shared" si="0"/>
        <v>#DIV/0!</v>
      </c>
    </row>
    <row r="13" spans="1:16" x14ac:dyDescent="0.25">
      <c r="A13" s="61">
        <v>7</v>
      </c>
      <c r="B13" s="65" t="s">
        <v>156</v>
      </c>
      <c r="C13" s="66"/>
      <c r="D13" s="66"/>
      <c r="E13" s="66"/>
      <c r="F13" s="66"/>
      <c r="G13" s="66"/>
      <c r="H13" s="66"/>
      <c r="I13" s="66"/>
      <c r="J13" s="66"/>
      <c r="K13" s="66"/>
      <c r="L13" s="66"/>
      <c r="M13" s="66"/>
      <c r="N13" s="66"/>
      <c r="P13" s="67" t="e">
        <f t="shared" si="0"/>
        <v>#DIV/0!</v>
      </c>
    </row>
    <row r="14" spans="1:16" x14ac:dyDescent="0.25">
      <c r="A14" s="61">
        <v>8</v>
      </c>
      <c r="B14" s="65" t="s">
        <v>157</v>
      </c>
      <c r="C14" s="66"/>
      <c r="D14" s="66"/>
      <c r="E14" s="66"/>
      <c r="F14" s="66"/>
      <c r="G14" s="66"/>
      <c r="H14" s="66"/>
      <c r="I14" s="66"/>
      <c r="J14" s="66"/>
      <c r="K14" s="66"/>
      <c r="L14" s="66"/>
      <c r="M14" s="66"/>
      <c r="N14" s="66"/>
      <c r="P14" s="67" t="e">
        <f t="shared" si="0"/>
        <v>#DIV/0!</v>
      </c>
    </row>
    <row r="15" spans="1:16" ht="30.75" customHeight="1" x14ac:dyDescent="0.25">
      <c r="A15" s="61">
        <v>9</v>
      </c>
      <c r="B15" s="65" t="s">
        <v>181</v>
      </c>
      <c r="C15" s="66"/>
      <c r="D15" s="66"/>
      <c r="E15" s="66"/>
      <c r="F15" s="66"/>
      <c r="G15" s="66"/>
      <c r="H15" s="66"/>
      <c r="I15" s="66"/>
      <c r="J15" s="66"/>
      <c r="K15" s="66"/>
      <c r="L15" s="66"/>
      <c r="M15" s="66"/>
      <c r="N15" s="66"/>
      <c r="P15" s="67" t="e">
        <f t="shared" si="0"/>
        <v>#DIV/0!</v>
      </c>
    </row>
    <row r="16" spans="1:16" ht="6" customHeight="1" x14ac:dyDescent="0.25">
      <c r="C16" s="68"/>
      <c r="D16" s="69"/>
      <c r="E16" s="69"/>
      <c r="F16" s="69"/>
      <c r="G16" s="69"/>
      <c r="H16" s="69"/>
      <c r="I16" s="69"/>
      <c r="J16" s="69"/>
      <c r="K16" s="69"/>
      <c r="L16" s="69"/>
      <c r="M16" s="69"/>
      <c r="N16" s="69"/>
      <c r="O16" s="69"/>
      <c r="P16" s="70"/>
    </row>
    <row r="17" spans="1:16" x14ac:dyDescent="0.25">
      <c r="B17" s="61" t="s">
        <v>158</v>
      </c>
      <c r="C17" s="71">
        <f t="shared" ref="C17:N17" si="1">SUM(C7:C16)</f>
        <v>0</v>
      </c>
      <c r="D17" s="71">
        <f t="shared" si="1"/>
        <v>0</v>
      </c>
      <c r="E17" s="71">
        <f t="shared" si="1"/>
        <v>0</v>
      </c>
      <c r="F17" s="71">
        <f t="shared" si="1"/>
        <v>0</v>
      </c>
      <c r="G17" s="71">
        <f t="shared" si="1"/>
        <v>0</v>
      </c>
      <c r="H17" s="71">
        <f t="shared" si="1"/>
        <v>0</v>
      </c>
      <c r="I17" s="71">
        <f t="shared" si="1"/>
        <v>0</v>
      </c>
      <c r="J17" s="71">
        <f t="shared" si="1"/>
        <v>0</v>
      </c>
      <c r="K17" s="71">
        <f t="shared" si="1"/>
        <v>0</v>
      </c>
      <c r="L17" s="71">
        <f t="shared" si="1"/>
        <v>0</v>
      </c>
      <c r="M17" s="71">
        <f t="shared" si="1"/>
        <v>0</v>
      </c>
      <c r="N17" s="71">
        <f t="shared" si="1"/>
        <v>0</v>
      </c>
      <c r="P17" s="67">
        <f>AVERAGE(C17:O17)</f>
        <v>0</v>
      </c>
    </row>
    <row r="18" spans="1:16" ht="16.5" thickBot="1" x14ac:dyDescent="0.3">
      <c r="B18" s="61" t="s">
        <v>159</v>
      </c>
      <c r="P18" s="72">
        <v>2.5</v>
      </c>
    </row>
    <row r="19" spans="1:16" ht="16.5" thickBot="1" x14ac:dyDescent="0.3">
      <c r="B19" s="73" t="s">
        <v>160</v>
      </c>
      <c r="C19" s="74"/>
      <c r="D19" s="74"/>
      <c r="E19" s="74"/>
      <c r="F19" s="74"/>
      <c r="G19" s="74"/>
      <c r="H19" s="74"/>
      <c r="I19" s="74"/>
      <c r="J19" s="74"/>
      <c r="K19" s="74"/>
      <c r="L19" s="74"/>
      <c r="M19" s="74"/>
      <c r="N19" s="74"/>
      <c r="O19" s="74"/>
      <c r="P19" s="75">
        <f>P17*P18</f>
        <v>0</v>
      </c>
    </row>
    <row r="21" spans="1:16" ht="16.5" thickBot="1" x14ac:dyDescent="0.3"/>
    <row r="22" spans="1:16" x14ac:dyDescent="0.25">
      <c r="A22" s="76" t="s">
        <v>161</v>
      </c>
      <c r="B22" s="77"/>
      <c r="C22" s="77"/>
      <c r="D22" s="77"/>
      <c r="E22" s="77"/>
      <c r="F22" s="78"/>
    </row>
    <row r="23" spans="1:16" s="80" customFormat="1" ht="44.25" customHeight="1" x14ac:dyDescent="0.25">
      <c r="A23" s="79"/>
      <c r="B23" s="105" t="s">
        <v>162</v>
      </c>
      <c r="C23" s="105"/>
      <c r="D23" s="105"/>
      <c r="E23" s="105"/>
      <c r="F23" s="106"/>
    </row>
    <row r="24" spans="1:16" ht="16.5" thickBot="1" x14ac:dyDescent="0.3">
      <c r="A24" s="81" t="s">
        <v>204</v>
      </c>
      <c r="B24" s="82" t="s">
        <v>205</v>
      </c>
      <c r="C24" s="82"/>
      <c r="D24" s="82"/>
      <c r="E24" s="82"/>
      <c r="F24" s="83"/>
    </row>
  </sheetData>
  <mergeCells count="4">
    <mergeCell ref="A1:B1"/>
    <mergeCell ref="A2:B2"/>
    <mergeCell ref="C5:N5"/>
    <mergeCell ref="B23:F23"/>
  </mergeCells>
  <pageMargins left="0.7" right="0.7" top="0.75" bottom="0.75" header="0.3" footer="0.3"/>
  <pageSetup scale="5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2.xml><?xml version="1.0" encoding="utf-8"?>
<ds:datastoreItem xmlns:ds="http://schemas.openxmlformats.org/officeDocument/2006/customXml" ds:itemID="{678E6C16-FB5D-46C9-AA2B-722BBB186B77}">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5dff6e49-51ae-4256-895c-23ad778dfc2f"/>
    <ds:schemaRef ds:uri="11d3c428-8210-4c3b-8aa7-a14bd851f65b"/>
    <ds:schemaRef ds:uri="http://www.w3.org/XML/1998/namespace"/>
    <ds:schemaRef ds:uri="http://purl.org/dc/dcmitype/"/>
  </ds:schemaRefs>
</ds:datastoreItem>
</file>

<file path=customXml/itemProps3.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PPP Loan Summary</vt:lpstr>
      <vt:lpstr>Loan and Forgiveness Worksheet</vt:lpstr>
      <vt:lpstr>Data Needed </vt:lpstr>
      <vt:lpstr>Borrowing Limit Calculation</vt:lpstr>
      <vt:lpstr>'PPP Loan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Matthew S. Marcoullier</cp:lastModifiedBy>
  <cp:lastPrinted>2020-03-31T16:59:15Z</cp:lastPrinted>
  <dcterms:created xsi:type="dcterms:W3CDTF">2020-03-27T12:57:36Z</dcterms:created>
  <dcterms:modified xsi:type="dcterms:W3CDTF">2020-04-01T18:31:51Z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